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818705157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20c9df8b1b55446d"/>
    <x:sheet xmlns:r="http://schemas.openxmlformats.org/officeDocument/2006/relationships" name="Base" sheetId="2" r:id="Rd7250d8051e048fb"/>
    <x:sheet xmlns:r="http://schemas.openxmlformats.org/officeDocument/2006/relationships" name="Delay" sheetId="3" r:id="R17b0a336ce5d42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5">
    <x:font>
      <x:sz val="11"/>
      <x:name val="Carlito"/>
    </x:font>
    <x:font>
      <x:sz val="11"/>
      <x:color rgb="FF1A1A1A"/>
      <x:name val="Arial"/>
    </x:font>
    <x:font>
      <x:b/>
      <x:sz val="18"/>
      <x:color rgb="FF174C3C"/>
      <x:name val="Arial"/>
    </x:font>
    <x:font>
      <x:i/>
      <x:sz val="10"/>
      <x:color rgb="FF59595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EF3C7"/>
      </x:patternFill>
    </x:fill>
    <x:fill>
      <x:patternFill patternType="solid">
        <x:fgColor rgb="FF174C3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8bd51800e44ea" /><Relationship Type="http://schemas.openxmlformats.org/officeDocument/2006/relationships/theme" Target="/xl/theme/theme1.xml" Id="R09fcc6aa4b5a44ff" /><Relationship Type="http://schemas.openxmlformats.org/officeDocument/2006/relationships/sharedStrings" Target="/xl/sharedStrings.xml" Id="Rb94a1c97e5d144b0" /><Relationship Type="http://schemas.openxmlformats.org/officeDocument/2006/relationships/worksheet" Target="/xl/worksheets/sheet1.xml" Id="R20c9df8b1b55446d" /><Relationship Type="http://schemas.openxmlformats.org/officeDocument/2006/relationships/worksheet" Target="/xl/worksheets/sheet2.xml" Id="Rd7250d8051e048fb" /><Relationship Type="http://schemas.openxmlformats.org/officeDocument/2006/relationships/worksheet" Target="/xl/worksheets/sheet3.xml" Id="R17b0a336ce5d42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54" hidden="0" customWidth="1"/>
    <x:col min="3" max="3" width="22" hidden="0" customWidth="1"/>
    <x:col min="4" max="4" width="45" hidden="0" customWidth="1"/>
    <x:col min="5" max="5" width="24" hidden="0" customWidth="1"/>
  </x:cols>
  <x:sheetData>
    <x:row r="1" ht="24" customHeight="1">
      <x:c r="A1" s="2" t="str">
        <x:v>13-week cash forecast</x:v>
      </x:c>
      <x:c r="B1" s="1"/>
      <x:c r="C1" s="1"/>
      <x:c r="D1" s="1"/>
      <x:c r="E1" s="1"/>
    </x:row>
    <x:row r="2" ht="24" customHeight="1">
      <x:c r="A2" s="3" t="str">
        <x:v>Bain Squared | Illustrative example | SGD | 26 September 2026</x:v>
      </x:c>
      <x:c r="B2" s="1"/>
      <x:c r="C2" s="1"/>
      <x:c r="D2" s="1"/>
      <x:c r="E2" s="1"/>
    </x:row>
    <x:row r="3" ht="24" customHeight="1">
      <x:c r="A3" s="1"/>
      <x:c r="B3" s="1"/>
      <x:c r="C3" s="1"/>
      <x:c r="D3" s="1"/>
      <x:c r="E3" s="1"/>
    </x:row>
    <x:row r="4" ht="24" customHeight="1">
      <x:c r="A4" s="4" t="str">
        <x:v>Step</x:v>
      </x:c>
      <x:c r="B4" s="4" t="str">
        <x:v>Action</x:v>
      </x:c>
      <x:c r="C4" s="4" t="str">
        <x:v>Owner</x:v>
      </x:c>
      <x:c r="D4" s="4" t="str">
        <x:v>Evidence</x:v>
      </x:c>
      <x:c r="E4" s="4" t="str">
        <x:v>Frequency</x:v>
      </x:c>
    </x:row>
    <x:row r="5" ht="66" customHeight="1">
      <x:c r="A5" s="4" t="str">
        <x:v>1</x:v>
      </x:c>
      <x:c r="B5" s="4" t="str">
        <x:v>Set the opening available cash and minimum cash level.</x:v>
      </x:c>
      <x:c r="C5" s="4" t="str">
        <x:v>Finance lead</x:v>
      </x:c>
      <x:c r="D5" s="4" t="str">
        <x:v>Reconciled bank balances; exclude restricted cash.</x:v>
      </x:c>
      <x:c r="E5" s="4" t="str">
        <x:v>At start</x:v>
      </x:c>
    </x:row>
    <x:row r="6" ht="66" customHeight="1">
      <x:c r="A6" s="4" t="str">
        <x:v>2</x:v>
      </x:c>
      <x:c r="B6" s="4" t="str">
        <x:v>Replace yellow inputs with your own expected receipts and payments.</x:v>
      </x:c>
      <x:c r="C6" s="4" t="str">
        <x:v>Finance and operations</x:v>
      </x:c>
      <x:c r="D6" s="4" t="str">
        <x:v>Invoice, payroll and supplier schedules.</x:v>
      </x:c>
      <x:c r="E6" s="4" t="str">
        <x:v>Weekly</x:v>
      </x:c>
    </x:row>
    <x:row r="7" ht="66" customHeight="1">
      <x:c r="A7" s="4" t="str">
        <x:v>3</x:v>
      </x:c>
      <x:c r="B7" s="4" t="str">
        <x:v>Enter payments as positive numbers; the model subtracts them.</x:v>
      </x:c>
      <x:c r="C7" s="4" t="str">
        <x:v>Finance lead</x:v>
      </x:c>
      <x:c r="D7" s="4" t="str">
        <x:v>Review the payment total.</x:v>
      </x:c>
      <x:c r="E7" s="4" t="str">
        <x:v>Weekly</x:v>
      </x:c>
    </x:row>
    <x:row r="8" ht="66" customHeight="1">
      <x:c r="A8" s="4" t="str">
        <x:v>4</x:v>
      </x:c>
      <x:c r="B8" s="4" t="str">
        <x:v>Review Base and Delay before committing spending.</x:v>
      </x:c>
      <x:c r="C8" s="4" t="str">
        <x:v>Decision owner</x:v>
      </x:c>
      <x:c r="D8" s="4" t="str">
        <x:v>Lowest weekly balance and funding gap.</x:v>
      </x:c>
      <x:c r="E8" s="4" t="str">
        <x:v>Weekly</x:v>
      </x:c>
    </x:row>
    <x:row r="9" ht="66" customHeight="1">
      <x:c r="A9" s="4" t="str">
        <x:v>5</x:v>
      </x:c>
      <x:c r="B9" s="4" t="str">
        <x:v>Preserve a dated copy before adding actual results.</x:v>
      </x:c>
      <x:c r="C9" s="4" t="str">
        <x:v>Finance lead</x:v>
      </x:c>
      <x:c r="D9" s="4" t="str">
        <x:v>Forecast version and variance explanation.</x:v>
      </x:c>
      <x:c r="E9" s="4" t="str">
        <x:v>Weekly</x:v>
      </x:c>
    </x:row>
    <x:row r="10" ht="66" customHeight="1">
      <x:c r="A10" s="4" t="str">
        <x:v>6</x:v>
      </x:c>
      <x:c r="B10" s="4" t="str">
        <x:v>To roll forward, preserve a copy, move completed inputs out and add the next week.</x:v>
      </x:c>
      <x:c r="C10" s="4" t="str">
        <x:v>Finance lead</x:v>
      </x:c>
      <x:c r="D10" s="4" t="str">
        <x:v>Reconcile new opening cash; check all dates and formulas.</x:v>
      </x:c>
      <x:c r="E10" s="4" t="str">
        <x:v>Weekly</x:v>
      </x:c>
    </x:row>
    <x:row r="11" ht="24" customHeight="1">
      <x:c r="A11" s="1"/>
      <x:c r="B11" s="1"/>
      <x:c r="C11" s="1"/>
      <x:c r="D11" s="1"/>
      <x:c r="E11" s="1"/>
    </x:row>
    <x:row r="12" ht="24" customHeight="1">
      <x:c r="A12" s="1"/>
      <x:c r="B12" s="1"/>
      <x:c r="C12" s="1"/>
      <x:c r="D12" s="1"/>
      <x:c r="E12" s="1"/>
    </x:row>
    <x:row r="13" ht="24" customHeight="1">
      <x:c r="A13" s="1" t="str">
        <x:v>All numbers are fictional training assumptions. The model is not a solvency test or a statutory cash-flow statement.</x:v>
      </x:c>
      <x:c r="B13" s="1"/>
      <x:c r="C13" s="1"/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 t="str">
        <x:v>Source for accounting context: https://www.ifrs.org/issued-standards/list-of-standards/ias-7-statement-of-cash-flows/</x:v>
      </x:c>
      <x:c r="B15" s="1"/>
      <x:c r="C15" s="1"/>
      <x:c r="D15" s="1"/>
      <x:c r="E15" s="1"/>
    </x:row>
    <x:row r="16" ht="24" customHeight="1">
      <x:c r="A16" s="1"/>
      <x:c r="B16" s="1"/>
      <x:c r="C16" s="1"/>
      <x:c r="D16" s="1"/>
      <x:c r="E16" s="1"/>
    </x:row>
    <x:row r="17" ht="24" customHeight="1">
      <x:c r="A17" s="1" t="str">
        <x:v>Yellow cells are editable assumptions. Other amounts are calculated. Version 1, 26 September 2026.</x:v>
      </x:c>
      <x:c r="B17" s="1"/>
      <x:c r="C17" s="1"/>
      <x:c r="D17" s="1"/>
      <x:c r="E17" s="1"/>
    </x:row>
    <x:row r="18" ht="24" customHeight="1">
      <x:c r="A18" s="1"/>
      <x:c r="B18" s="1"/>
      <x:c r="C18" s="1"/>
      <x:c r="D18" s="1"/>
      <x:c r="E18" s="1"/>
    </x:row>
    <x:row r="19" ht="24" customHeight="1">
      <x:c r="A19" s="1"/>
      <x:c r="B19" s="1"/>
      <x:c r="C19" s="1"/>
      <x:c r="D19" s="1"/>
      <x:c r="E19" s="1"/>
    </x:row>
    <x:row r="20" ht="24" customHeight="1">
      <x:c r="A20" s="1"/>
      <x:c r="B20" s="1"/>
      <x:c r="C20" s="1"/>
      <x:c r="D20" s="1"/>
      <x:c r="E20" s="1"/>
    </x:row>
    <x:row r="21" ht="24" customHeight="1">
      <x:c r="A21" s="1"/>
      <x:c r="B21" s="1"/>
      <x:c r="C21" s="1"/>
      <x:c r="D21" s="1"/>
      <x:c r="E21" s="1"/>
    </x:row>
    <x:row r="22" ht="24" customHeight="1">
      <x:c r="A22" s="1"/>
      <x:c r="B22" s="1"/>
      <x:c r="C22" s="1"/>
      <x:c r="D22" s="1"/>
      <x:c r="E22" s="1"/>
    </x:row>
    <x:row r="23" ht="24" customHeight="1">
      <x:c r="A23" s="1"/>
      <x:c r="B23" s="1"/>
      <x:c r="C23" s="1"/>
      <x:c r="D23" s="1"/>
      <x:c r="E23" s="1"/>
    </x:row>
    <x:row r="24" ht="24" customHeight="1">
      <x:c r="A24" s="1"/>
      <x:c r="B24" s="1"/>
      <x:c r="C24" s="1"/>
      <x:c r="D24" s="1"/>
      <x:c r="E24" s="1"/>
    </x:row>
    <x:row r="25" ht="24" customHeight="1">
      <x:c r="A25" s="1"/>
      <x:c r="B25" s="1"/>
      <x:c r="C25" s="1"/>
      <x:c r="D25" s="1"/>
      <x:c r="E25" s="1"/>
    </x:row>
    <x:row r="26" ht="24" customHeight="1">
      <x:c r="A26" s="1"/>
      <x:c r="B26" s="1"/>
      <x:c r="C26" s="1"/>
      <x:c r="D26" s="1"/>
      <x:c r="E26" s="1"/>
    </x:row>
    <x:row r="27" ht="24" customHeight="1">
      <x:c r="A27" s="1"/>
      <x:c r="B27" s="1"/>
      <x:c r="C27" s="1"/>
      <x:c r="D27" s="1"/>
      <x:c r="E27" s="1"/>
    </x:row>
    <x:row r="28" ht="24" customHeight="1">
      <x:c r="A28" s="1"/>
      <x:c r="B28" s="1"/>
      <x:c r="C28" s="1"/>
      <x:c r="D28" s="1"/>
      <x:c r="E28" s="1"/>
    </x:row>
    <x:row r="29" ht="24" customHeight="1">
      <x:c r="A29" s="1"/>
      <x:c r="B29" s="1"/>
      <x:c r="C29" s="1"/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  <x:row r="33" ht="24" customHeight="1">
      <x:c r="A33" s="1"/>
      <x:c r="B33" s="1"/>
      <x:c r="C33" s="1"/>
      <x:c r="D33" s="1"/>
      <x:c r="E33" s="1"/>
    </x:row>
    <x:row r="34" ht="24" customHeight="1">
      <x:c r="A34" s="1"/>
      <x:c r="B34" s="1"/>
      <x:c r="C34" s="1"/>
      <x:c r="D34" s="1"/>
      <x:c r="E34" s="1"/>
    </x:row>
    <x:row r="35" ht="24" customHeight="1">
      <x:c r="A35" s="1"/>
      <x:c r="B35" s="1"/>
      <x:c r="C35" s="1"/>
      <x:c r="D35" s="1"/>
      <x:c r="E35" s="1"/>
    </x:row>
    <x:row r="36" ht="24" customHeight="1">
      <x:c r="A36" s="1"/>
      <x:c r="B36" s="1"/>
      <x:c r="C36" s="1"/>
      <x:c r="D36" s="1"/>
      <x:c r="E36" s="1"/>
    </x:row>
    <x:row r="37" ht="24" customHeight="1">
      <x:c r="A37" s="1"/>
      <x:c r="B37" s="1"/>
      <x:c r="C37" s="1"/>
      <x:c r="D37" s="1"/>
      <x:c r="E37" s="1"/>
    </x:row>
    <x:row r="38" ht="24" customHeight="1">
      <x:c r="A38" s="1"/>
      <x:c r="B38" s="1"/>
      <x:c r="C38" s="1"/>
      <x:c r="D38" s="1"/>
      <x:c r="E38" s="1"/>
    </x:row>
    <x:row r="39" ht="24" customHeight="1">
      <x:c r="A39" s="1"/>
      <x:c r="B39" s="1"/>
      <x:c r="C39" s="1"/>
      <x:c r="D39" s="1"/>
      <x:c r="E39" s="1"/>
    </x:row>
    <x:row r="40" ht="24" customHeight="1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4" customHeight="1">
      <x:c r="A1" s="2" t="str">
        <x:v>Weekly cash forecast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Illustrative assumptions. Replace yellow cells. All amounts in SGD.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Opening available cash</x:v>
      </x:c>
      <x:c r="B4" s="5" t="n">
        <x:v>120000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Minimum cash level</x:v>
      </x:c>
      <x:c r="B5" s="5" t="n">
        <x:v>80000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7" t="str">
        <x:v>Week</x:v>
      </x:c>
      <x:c r="B7" s="7" t="str">
        <x:v>Week 1</x:v>
      </x:c>
      <x:c r="C7" s="7" t="str">
        <x:v>Week 2</x:v>
      </x:c>
      <x:c r="D7" s="7" t="str">
        <x:v>Week 3</x:v>
      </x:c>
      <x:c r="E7" s="7" t="str">
        <x:v>Week 4</x:v>
      </x:c>
      <x:c r="F7" s="7" t="str">
        <x:v>Week 5</x:v>
      </x:c>
      <x:c r="G7" s="7" t="str">
        <x:v>Week 6</x:v>
      </x:c>
      <x:c r="H7" s="7" t="str">
        <x:v>Week 7</x:v>
      </x:c>
      <x:c r="I7" s="7" t="str">
        <x:v>Week 8</x:v>
      </x:c>
      <x:c r="J7" s="7" t="str">
        <x:v>Week 9</x:v>
      </x:c>
      <x:c r="K7" s="7" t="str">
        <x:v>Week 10</x:v>
      </x:c>
      <x:c r="L7" s="7" t="str">
        <x:v>Week 11</x:v>
      </x:c>
      <x:c r="M7" s="7" t="str">
        <x:v>Week 12</x:v>
      </x:c>
      <x:c r="N7" s="7" t="str">
        <x:v>Week 13</x:v>
      </x:c>
    </x:row>
    <x:row r="8" ht="24" customHeight="1">
      <x:c r="A8" s="1" t="str">
        <x:v>Opening cash</x:v>
      </x:c>
      <x:c r="B8" s="8" t="n">
        <x:f>$B$4</x:f>
        <x:v>120000</x:v>
      </x:c>
      <x:c r="C8" s="8" t="n">
        <x:f>B16</x:f>
        <x:v>95000</x:v>
      </x:c>
      <x:c r="D8" s="8" t="n">
        <x:f>C16</x:f>
        <x:v>70000</x:v>
      </x:c>
      <x:c r="E8" s="8" t="n">
        <x:f>D16</x:f>
        <x:v>45000</x:v>
      </x:c>
      <x:c r="F8" s="8" t="n">
        <x:f>E16</x:f>
        <x:v>20000</x:v>
      </x:c>
      <x:c r="G8" s="8" t="n">
        <x:f>F16</x:f>
        <x:v>-5000</x:v>
      </x:c>
      <x:c r="H8" s="8" t="n">
        <x:f>G16</x:f>
        <x:v>-30000</x:v>
      </x:c>
      <x:c r="I8" s="8" t="n">
        <x:f>H16</x:f>
        <x:v>-55000</x:v>
      </x:c>
      <x:c r="J8" s="8" t="n">
        <x:f>I16</x:f>
        <x:v>-80000</x:v>
      </x:c>
      <x:c r="K8" s="8" t="n">
        <x:f>J16</x:f>
        <x:v>-105000</x:v>
      </x:c>
      <x:c r="L8" s="8" t="n">
        <x:f>K16</x:f>
        <x:v>-130000</x:v>
      </x:c>
      <x:c r="M8" s="8" t="n">
        <x:f>L16</x:f>
        <x:v>-155000</x:v>
      </x:c>
      <x:c r="N8" s="8" t="n">
        <x:f>M16</x:f>
        <x:v>-180000</x:v>
      </x:c>
    </x:row>
    <x:row r="9" ht="24" customHeight="1">
      <x:c r="A9" s="1" t="str">
        <x:v>Customer receipts</x:v>
      </x:c>
      <x:c r="B9" s="9" t="n">
        <x:v>70000</x:v>
      </x:c>
      <x:c r="C9" s="9" t="n">
        <x:v>70000</x:v>
      </x:c>
      <x:c r="D9" s="9" t="n">
        <x:v>70000</x:v>
      </x:c>
      <x:c r="E9" s="9" t="n">
        <x:v>70000</x:v>
      </x:c>
      <x:c r="F9" s="9" t="n">
        <x:v>70000</x:v>
      </x:c>
      <x:c r="G9" s="9" t="n">
        <x:v>70000</x:v>
      </x:c>
      <x:c r="H9" s="9" t="n">
        <x:v>70000</x:v>
      </x:c>
      <x:c r="I9" s="9" t="n">
        <x:v>70000</x:v>
      </x:c>
      <x:c r="J9" s="9" t="n">
        <x:v>70000</x:v>
      </x:c>
      <x:c r="K9" s="9" t="n">
        <x:v>70000</x:v>
      </x:c>
      <x:c r="L9" s="9" t="n">
        <x:v>70000</x:v>
      </x:c>
      <x:c r="M9" s="9" t="n">
        <x:v>70000</x:v>
      </x:c>
      <x:c r="N9" s="9" t="n">
        <x:v>70000</x:v>
      </x:c>
    </x:row>
    <x:row r="10" ht="24" customHeight="1">
      <x:c r="A10" s="1" t="str">
        <x:v>Other receipts</x:v>
      </x:c>
      <x:c r="B10" s="9" t="n">
        <x:v>0</x:v>
      </x:c>
      <x:c r="C10" s="9" t="n">
        <x:v>0</x:v>
      </x:c>
      <x:c r="D10" s="9" t="n">
        <x:v>0</x:v>
      </x:c>
      <x:c r="E10" s="9" t="n">
        <x:v>0</x:v>
      </x:c>
      <x:c r="F10" s="9" t="n">
        <x:v>0</x:v>
      </x:c>
      <x:c r="G10" s="9" t="n">
        <x:v>0</x:v>
      </x:c>
      <x:c r="H10" s="9" t="n">
        <x:v>0</x:v>
      </x:c>
      <x:c r="I10" s="9" t="n">
        <x:v>0</x:v>
      </x:c>
      <x:c r="J10" s="9" t="n">
        <x:v>0</x:v>
      </x:c>
      <x:c r="K10" s="9" t="n">
        <x:v>0</x:v>
      </x:c>
      <x:c r="L10" s="9" t="n">
        <x:v>0</x:v>
      </x:c>
      <x:c r="M10" s="9" t="n">
        <x:v>0</x:v>
      </x:c>
      <x:c r="N10" s="9" t="n">
        <x:v>0</x:v>
      </x:c>
    </x:row>
    <x:row r="11" ht="24" customHeight="1">
      <x:c r="A11" s="1" t="str">
        <x:v>Payroll</x:v>
      </x:c>
      <x:c r="B11" s="9" t="n">
        <x:v>35000</x:v>
      </x:c>
      <x:c r="C11" s="9" t="n">
        <x:v>35000</x:v>
      </x:c>
      <x:c r="D11" s="9" t="n">
        <x:v>35000</x:v>
      </x:c>
      <x:c r="E11" s="9" t="n">
        <x:v>35000</x:v>
      </x:c>
      <x:c r="F11" s="9" t="n">
        <x:v>35000</x:v>
      </x:c>
      <x:c r="G11" s="9" t="n">
        <x:v>35000</x:v>
      </x:c>
      <x:c r="H11" s="9" t="n">
        <x:v>35000</x:v>
      </x:c>
      <x:c r="I11" s="9" t="n">
        <x:v>35000</x:v>
      </x:c>
      <x:c r="J11" s="9" t="n">
        <x:v>35000</x:v>
      </x:c>
      <x:c r="K11" s="9" t="n">
        <x:v>35000</x:v>
      </x:c>
      <x:c r="L11" s="9" t="n">
        <x:v>35000</x:v>
      </x:c>
      <x:c r="M11" s="9" t="n">
        <x:v>35000</x:v>
      </x:c>
      <x:c r="N11" s="9" t="n">
        <x:v>35000</x:v>
      </x:c>
    </x:row>
    <x:row r="12" ht="24" customHeight="1">
      <x:c r="A12" s="1" t="str">
        <x:v>Suppliers</x:v>
      </x:c>
      <x:c r="B12" s="9" t="n">
        <x:v>45000</x:v>
      </x:c>
      <x:c r="C12" s="9" t="n">
        <x:v>45000</x:v>
      </x:c>
      <x:c r="D12" s="9" t="n">
        <x:v>45000</x:v>
      </x:c>
      <x:c r="E12" s="9" t="n">
        <x:v>45000</x:v>
      </x:c>
      <x:c r="F12" s="9" t="n">
        <x:v>45000</x:v>
      </x:c>
      <x:c r="G12" s="9" t="n">
        <x:v>45000</x:v>
      </x:c>
      <x:c r="H12" s="9" t="n">
        <x:v>45000</x:v>
      </x:c>
      <x:c r="I12" s="9" t="n">
        <x:v>45000</x:v>
      </x:c>
      <x:c r="J12" s="9" t="n">
        <x:v>45000</x:v>
      </x:c>
      <x:c r="K12" s="9" t="n">
        <x:v>45000</x:v>
      </x:c>
      <x:c r="L12" s="9" t="n">
        <x:v>45000</x:v>
      </x:c>
      <x:c r="M12" s="9" t="n">
        <x:v>45000</x:v>
      </x:c>
      <x:c r="N12" s="9" t="n">
        <x:v>45000</x:v>
      </x:c>
    </x:row>
    <x:row r="13" ht="24" customHeight="1">
      <x:c r="A13" s="1" t="str">
        <x:v>Other payments</x:v>
      </x:c>
      <x:c r="B13" s="9" t="n">
        <x:v>15000</x:v>
      </x:c>
      <x:c r="C13" s="9" t="n">
        <x:v>15000</x:v>
      </x:c>
      <x:c r="D13" s="9" t="n">
        <x:v>15000</x:v>
      </x:c>
      <x:c r="E13" s="9" t="n">
        <x:v>15000</x:v>
      </x:c>
      <x:c r="F13" s="9" t="n">
        <x:v>15000</x:v>
      </x:c>
      <x:c r="G13" s="9" t="n">
        <x:v>15000</x:v>
      </x:c>
      <x:c r="H13" s="9" t="n">
        <x:v>15000</x:v>
      </x:c>
      <x:c r="I13" s="9" t="n">
        <x:v>15000</x:v>
      </x:c>
      <x:c r="J13" s="9" t="n">
        <x:v>15000</x:v>
      </x:c>
      <x:c r="K13" s="9" t="n">
        <x:v>15000</x:v>
      </x:c>
      <x:c r="L13" s="9" t="n">
        <x:v>15000</x:v>
      </x:c>
      <x:c r="M13" s="9" t="n">
        <x:v>15000</x:v>
      </x:c>
      <x:c r="N13" s="9" t="n">
        <x:v>15000</x:v>
      </x:c>
    </x:row>
    <x:row r="14" ht="24" customHeight="1">
      <x:c r="A14" s="1" t="str">
        <x:v>Total payments</x:v>
      </x:c>
      <x:c r="B14" s="8" t="n">
        <x:f>SUM(B11:B13)</x:f>
        <x:v>95000</x:v>
      </x:c>
      <x:c r="C14" s="8" t="n">
        <x:f>SUM(C11:C13)</x:f>
        <x:v>95000</x:v>
      </x:c>
      <x:c r="D14" s="8" t="n">
        <x:f>SUM(D11:D13)</x:f>
        <x:v>95000</x:v>
      </x:c>
      <x:c r="E14" s="8" t="n">
        <x:f>SUM(E11:E13)</x:f>
        <x:v>95000</x:v>
      </x:c>
      <x:c r="F14" s="8" t="n">
        <x:f>SUM(F11:F13)</x:f>
        <x:v>95000</x:v>
      </x:c>
      <x:c r="G14" s="8" t="n">
        <x:f>SUM(G11:G13)</x:f>
        <x:v>95000</x:v>
      </x:c>
      <x:c r="H14" s="8" t="n">
        <x:f>SUM(H11:H13)</x:f>
        <x:v>95000</x:v>
      </x:c>
      <x:c r="I14" s="8" t="n">
        <x:f>SUM(I11:I13)</x:f>
        <x:v>95000</x:v>
      </x:c>
      <x:c r="J14" s="8" t="n">
        <x:f>SUM(J11:J13)</x:f>
        <x:v>95000</x:v>
      </x:c>
      <x:c r="K14" s="8" t="n">
        <x:f>SUM(K11:K13)</x:f>
        <x:v>95000</x:v>
      </x:c>
      <x:c r="L14" s="8" t="n">
        <x:f>SUM(L11:L13)</x:f>
        <x:v>95000</x:v>
      </x:c>
      <x:c r="M14" s="8" t="n">
        <x:f>SUM(M11:M13)</x:f>
        <x:v>95000</x:v>
      </x:c>
      <x:c r="N14" s="8" t="n">
        <x:f>SUM(N11:N13)</x:f>
        <x:v>95000</x:v>
      </x:c>
    </x:row>
    <x:row r="15" ht="24" customHeight="1">
      <x:c r="A15" s="1" t="str">
        <x:v>Net movement</x:v>
      </x:c>
      <x:c r="B15" s="8" t="n">
        <x:f>SUM(B9:B10)-B14</x:f>
        <x:v>-25000</x:v>
      </x:c>
      <x:c r="C15" s="8" t="n">
        <x:f>SUM(C9:C10)-C14</x:f>
        <x:v>-25000</x:v>
      </x:c>
      <x:c r="D15" s="8" t="n">
        <x:f>SUM(D9:D10)-D14</x:f>
        <x:v>-25000</x:v>
      </x:c>
      <x:c r="E15" s="8" t="n">
        <x:f>SUM(E9:E10)-E14</x:f>
        <x:v>-25000</x:v>
      </x:c>
      <x:c r="F15" s="8" t="n">
        <x:f>SUM(F9:F10)-F14</x:f>
        <x:v>-25000</x:v>
      </x:c>
      <x:c r="G15" s="8" t="n">
        <x:f>SUM(G9:G10)-G14</x:f>
        <x:v>-25000</x:v>
      </x:c>
      <x:c r="H15" s="8" t="n">
        <x:f>SUM(H9:H10)-H14</x:f>
        <x:v>-25000</x:v>
      </x:c>
      <x:c r="I15" s="8" t="n">
        <x:f>SUM(I9:I10)-I14</x:f>
        <x:v>-25000</x:v>
      </x:c>
      <x:c r="J15" s="8" t="n">
        <x:f>SUM(J9:J10)-J14</x:f>
        <x:v>-25000</x:v>
      </x:c>
      <x:c r="K15" s="8" t="n">
        <x:f>SUM(K9:K10)-K14</x:f>
        <x:v>-25000</x:v>
      </x:c>
      <x:c r="L15" s="8" t="n">
        <x:f>SUM(L9:L10)-L14</x:f>
        <x:v>-25000</x:v>
      </x:c>
      <x:c r="M15" s="8" t="n">
        <x:f>SUM(M9:M10)-M14</x:f>
        <x:v>-25000</x:v>
      </x:c>
      <x:c r="N15" s="8" t="n">
        <x:f>SUM(N9:N10)-N14</x:f>
        <x:v>-25000</x:v>
      </x:c>
    </x:row>
    <x:row r="16" ht="24" customHeight="1">
      <x:c r="A16" s="1" t="str">
        <x:v>Closing cash</x:v>
      </x:c>
      <x:c r="B16" s="8" t="n">
        <x:f>B8+B15</x:f>
        <x:v>95000</x:v>
      </x:c>
      <x:c r="C16" s="8" t="n">
        <x:f>C8+C15</x:f>
        <x:v>70000</x:v>
      </x:c>
      <x:c r="D16" s="8" t="n">
        <x:f>D8+D15</x:f>
        <x:v>45000</x:v>
      </x:c>
      <x:c r="E16" s="8" t="n">
        <x:f>E8+E15</x:f>
        <x:v>20000</x:v>
      </x:c>
      <x:c r="F16" s="8" t="n">
        <x:f>F8+F15</x:f>
        <x:v>-5000</x:v>
      </x:c>
      <x:c r="G16" s="8" t="n">
        <x:f>G8+G15</x:f>
        <x:v>-30000</x:v>
      </x:c>
      <x:c r="H16" s="8" t="n">
        <x:f>H8+H15</x:f>
        <x:v>-55000</x:v>
      </x:c>
      <x:c r="I16" s="8" t="n">
        <x:f>I8+I15</x:f>
        <x:v>-80000</x:v>
      </x:c>
      <x:c r="J16" s="8" t="n">
        <x:f>J8+J15</x:f>
        <x:v>-105000</x:v>
      </x:c>
      <x:c r="K16" s="8" t="n">
        <x:f>K8+K15</x:f>
        <x:v>-130000</x:v>
      </x:c>
      <x:c r="L16" s="8" t="n">
        <x:f>L8+L15</x:f>
        <x:v>-155000</x:v>
      </x:c>
      <x:c r="M16" s="8" t="n">
        <x:f>M8+M15</x:f>
        <x:v>-180000</x:v>
      </x:c>
      <x:c r="N16" s="8" t="n">
        <x:f>N8+N15</x:f>
        <x:v>-205000</x:v>
      </x:c>
    </x:row>
    <x:row r="17" ht="24" customHeight="1">
      <x:c r="A17" s="1" t="str">
        <x:v>Gap below minimum</x:v>
      </x:c>
      <x:c r="B17" s="8" t="n">
        <x:f>MAX(0,$B$5-B16)</x:f>
        <x:v>0</x:v>
      </x:c>
      <x:c r="C17" s="8" t="n">
        <x:f>MAX(0,$B$5-C16)</x:f>
        <x:v>10000</x:v>
      </x:c>
      <x:c r="D17" s="8" t="n">
        <x:f>MAX(0,$B$5-D16)</x:f>
        <x:v>35000</x:v>
      </x:c>
      <x:c r="E17" s="8" t="n">
        <x:f>MAX(0,$B$5-E16)</x:f>
        <x:v>60000</x:v>
      </x:c>
      <x:c r="F17" s="8" t="n">
        <x:f>MAX(0,$B$5-F16)</x:f>
        <x:v>85000</x:v>
      </x:c>
      <x:c r="G17" s="8" t="n">
        <x:f>MAX(0,$B$5-G16)</x:f>
        <x:v>110000</x:v>
      </x:c>
      <x:c r="H17" s="8" t="n">
        <x:f>MAX(0,$B$5-H16)</x:f>
        <x:v>135000</x:v>
      </x:c>
      <x:c r="I17" s="8" t="n">
        <x:f>MAX(0,$B$5-I16)</x:f>
        <x:v>160000</x:v>
      </x:c>
      <x:c r="J17" s="8" t="n">
        <x:f>MAX(0,$B$5-J16)</x:f>
        <x:v>185000</x:v>
      </x:c>
      <x:c r="K17" s="8" t="n">
        <x:f>MAX(0,$B$5-K16)</x:f>
        <x:v>210000</x:v>
      </x:c>
      <x:c r="L17" s="8" t="n">
        <x:f>MAX(0,$B$5-L16)</x:f>
        <x:v>235000</x:v>
      </x:c>
      <x:c r="M17" s="8" t="n">
        <x:f>MAX(0,$B$5-M16)</x:f>
        <x:v>260000</x:v>
      </x:c>
      <x:c r="N17" s="8" t="n">
        <x:f>MAX(0,$B$5-N16)</x:f>
        <x:v>285000</x:v>
      </x:c>
    </x:row>
    <x:row r="18" ht="24" customHeight="1">
      <x:c r="A18" s="1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</x:row>
    <x:row r="19" ht="24" customHeight="1">
      <x:c r="A19" s="1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</x:row>
    <x:row r="20" ht="24" customHeight="1">
      <x:c r="A20" s="1" t="str">
        <x:v>Lowest closing cash</x:v>
      </x:c>
      <x:c r="B20" s="8" t="n">
        <x:f>MIN(B16:N16)</x:f>
        <x:v>-205000</x:v>
      </x:c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24" customHeight="1">
      <x:c r="A1" s="2" t="str">
        <x:v>Receipt delay scenario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3" t="str">
        <x:v>Moves the selected receipt from one week to another; no loss is assumed.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Receipt moved (SGD)</x:v>
      </x:c>
      <x:c r="B4" s="5" t="n">
        <x:v>30000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From week</x:v>
      </x:c>
      <x:c r="B5" s="5" t="n">
        <x:v>1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To week</x:v>
      </x:c>
      <x:c r="B6" s="5" t="n">
        <x:v>2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7" t="str">
        <x:v>Week</x:v>
      </x:c>
      <x:c r="B8" s="10" t="n">
        <x:v>1</x:v>
      </x:c>
      <x:c r="C8" s="10" t="n">
        <x:v>2</x:v>
      </x:c>
      <x:c r="D8" s="10" t="n">
        <x:v>3</x:v>
      </x:c>
      <x:c r="E8" s="10" t="n">
        <x:v>4</x:v>
      </x:c>
      <x:c r="F8" s="10" t="n">
        <x:v>5</x:v>
      </x:c>
      <x:c r="G8" s="10" t="n">
        <x:v>6</x:v>
      </x:c>
      <x:c r="H8" s="10" t="n">
        <x:v>7</x:v>
      </x:c>
      <x:c r="I8" s="10" t="n">
        <x:v>8</x:v>
      </x:c>
      <x:c r="J8" s="10" t="n">
        <x:v>9</x:v>
      </x:c>
      <x:c r="K8" s="10" t="n">
        <x:v>10</x:v>
      </x:c>
      <x:c r="L8" s="10" t="n">
        <x:v>11</x:v>
      </x:c>
      <x:c r="M8" s="10" t="n">
        <x:v>12</x:v>
      </x:c>
      <x:c r="N8" s="10" t="n">
        <x:v>13</x:v>
      </x:c>
    </x:row>
    <x:row r="9" ht="24" customHeight="1">
      <x:c r="A9" s="1" t="str">
        <x:v>Opening cash</x:v>
      </x:c>
      <x:c r="B9" s="8" t="n">
        <x:f>'Base'!B4</x:f>
        <x:v>120000</x:v>
      </x:c>
      <x:c r="C9" s="8" t="n">
        <x:f>B13</x:f>
        <x:v>65000</x:v>
      </x:c>
      <x:c r="D9" s="8" t="n">
        <x:f>C13</x:f>
        <x:v>70000</x:v>
      </x:c>
      <x:c r="E9" s="8" t="n">
        <x:f>D13</x:f>
        <x:v>45000</x:v>
      </x:c>
      <x:c r="F9" s="8" t="n">
        <x:f>E13</x:f>
        <x:v>20000</x:v>
      </x:c>
      <x:c r="G9" s="8" t="n">
        <x:f>F13</x:f>
        <x:v>-5000</x:v>
      </x:c>
      <x:c r="H9" s="8" t="n">
        <x:f>G13</x:f>
        <x:v>-30000</x:v>
      </x:c>
      <x:c r="I9" s="8" t="n">
        <x:f>H13</x:f>
        <x:v>-55000</x:v>
      </x:c>
      <x:c r="J9" s="8" t="n">
        <x:f>I13</x:f>
        <x:v>-80000</x:v>
      </x:c>
      <x:c r="K9" s="8" t="n">
        <x:f>J13</x:f>
        <x:v>-105000</x:v>
      </x:c>
      <x:c r="L9" s="8" t="n">
        <x:f>K13</x:f>
        <x:v>-130000</x:v>
      </x:c>
      <x:c r="M9" s="8" t="n">
        <x:f>L13</x:f>
        <x:v>-155000</x:v>
      </x:c>
      <x:c r="N9" s="8" t="n">
        <x:f>M13</x:f>
        <x:v>-180000</x:v>
      </x:c>
    </x:row>
    <x:row r="10" ht="24" customHeight="1">
      <x:c r="A10" s="1" t="str">
        <x:v>Adjusted receipts</x:v>
      </x:c>
      <x:c r="B10" s="8" t="n">
        <x:f>SUM('Base'!B9:B10)-IF(B8=$B$5,$B$4,0)+IF(B8=$B$6,$B$4,0)</x:f>
        <x:v>40000</x:v>
      </x:c>
      <x:c r="C10" s="8" t="n">
        <x:f>SUM('Base'!C9:C10)-IF(C8=$B$5,$B$4,0)+IF(C8=$B$6,$B$4,0)</x:f>
        <x:v>100000</x:v>
      </x:c>
      <x:c r="D10" s="8" t="n">
        <x:f>SUM('Base'!D9:D10)-IF(D8=$B$5,$B$4,0)+IF(D8=$B$6,$B$4,0)</x:f>
        <x:v>70000</x:v>
      </x:c>
      <x:c r="E10" s="8" t="n">
        <x:f>SUM('Base'!E9:E10)-IF(E8=$B$5,$B$4,0)+IF(E8=$B$6,$B$4,0)</x:f>
        <x:v>70000</x:v>
      </x:c>
      <x:c r="F10" s="8" t="n">
        <x:f>SUM('Base'!F9:F10)-IF(F8=$B$5,$B$4,0)+IF(F8=$B$6,$B$4,0)</x:f>
        <x:v>70000</x:v>
      </x:c>
      <x:c r="G10" s="8" t="n">
        <x:f>SUM('Base'!G9:G10)-IF(G8=$B$5,$B$4,0)+IF(G8=$B$6,$B$4,0)</x:f>
        <x:v>70000</x:v>
      </x:c>
      <x:c r="H10" s="8" t="n">
        <x:f>SUM('Base'!H9:H10)-IF(H8=$B$5,$B$4,0)+IF(H8=$B$6,$B$4,0)</x:f>
        <x:v>70000</x:v>
      </x:c>
      <x:c r="I10" s="8" t="n">
        <x:f>SUM('Base'!I9:I10)-IF(I8=$B$5,$B$4,0)+IF(I8=$B$6,$B$4,0)</x:f>
        <x:v>70000</x:v>
      </x:c>
      <x:c r="J10" s="8" t="n">
        <x:f>SUM('Base'!J9:J10)-IF(J8=$B$5,$B$4,0)+IF(J8=$B$6,$B$4,0)</x:f>
        <x:v>70000</x:v>
      </x:c>
      <x:c r="K10" s="8" t="n">
        <x:f>SUM('Base'!K9:K10)-IF(K8=$B$5,$B$4,0)+IF(K8=$B$6,$B$4,0)</x:f>
        <x:v>70000</x:v>
      </x:c>
      <x:c r="L10" s="8" t="n">
        <x:f>SUM('Base'!L9:L10)-IF(L8=$B$5,$B$4,0)+IF(L8=$B$6,$B$4,0)</x:f>
        <x:v>70000</x:v>
      </x:c>
      <x:c r="M10" s="8" t="n">
        <x:f>SUM('Base'!M9:M10)-IF(M8=$B$5,$B$4,0)+IF(M8=$B$6,$B$4,0)</x:f>
        <x:v>70000</x:v>
      </x:c>
      <x:c r="N10" s="8" t="n">
        <x:f>SUM('Base'!N9:N10)-IF(N8=$B$5,$B$4,0)+IF(N8=$B$6,$B$4,0)</x:f>
        <x:v>70000</x:v>
      </x:c>
    </x:row>
    <x:row r="11" ht="24" customHeight="1">
      <x:c r="A11" s="1" t="str">
        <x:v>Payments</x:v>
      </x:c>
      <x:c r="B11" s="8" t="n">
        <x:f>'Base'!B14</x:f>
        <x:v>95000</x:v>
      </x:c>
      <x:c r="C11" s="8" t="n">
        <x:f>'Base'!C14</x:f>
        <x:v>95000</x:v>
      </x:c>
      <x:c r="D11" s="8" t="n">
        <x:f>'Base'!D14</x:f>
        <x:v>95000</x:v>
      </x:c>
      <x:c r="E11" s="8" t="n">
        <x:f>'Base'!E14</x:f>
        <x:v>95000</x:v>
      </x:c>
      <x:c r="F11" s="8" t="n">
        <x:f>'Base'!F14</x:f>
        <x:v>95000</x:v>
      </x:c>
      <x:c r="G11" s="8" t="n">
        <x:f>'Base'!G14</x:f>
        <x:v>95000</x:v>
      </x:c>
      <x:c r="H11" s="8" t="n">
        <x:f>'Base'!H14</x:f>
        <x:v>95000</x:v>
      </x:c>
      <x:c r="I11" s="8" t="n">
        <x:f>'Base'!I14</x:f>
        <x:v>95000</x:v>
      </x:c>
      <x:c r="J11" s="8" t="n">
        <x:f>'Base'!J14</x:f>
        <x:v>95000</x:v>
      </x:c>
      <x:c r="K11" s="8" t="n">
        <x:f>'Base'!K14</x:f>
        <x:v>95000</x:v>
      </x:c>
      <x:c r="L11" s="8" t="n">
        <x:f>'Base'!L14</x:f>
        <x:v>95000</x:v>
      </x:c>
      <x:c r="M11" s="8" t="n">
        <x:f>'Base'!M14</x:f>
        <x:v>95000</x:v>
      </x:c>
      <x:c r="N11" s="8" t="n">
        <x:f>'Base'!N14</x:f>
        <x:v>95000</x:v>
      </x:c>
    </x:row>
    <x:row r="12" ht="24" customHeight="1">
      <x:c r="A12" s="1" t="str">
        <x:v>Net movement</x:v>
      </x:c>
      <x:c r="B12" s="8" t="n">
        <x:f>B10-B11</x:f>
        <x:v>-55000</x:v>
      </x:c>
      <x:c r="C12" s="8" t="n">
        <x:f>C10-C11</x:f>
        <x:v>5000</x:v>
      </x:c>
      <x:c r="D12" s="8" t="n">
        <x:f>D10-D11</x:f>
        <x:v>-25000</x:v>
      </x:c>
      <x:c r="E12" s="8" t="n">
        <x:f>E10-E11</x:f>
        <x:v>-25000</x:v>
      </x:c>
      <x:c r="F12" s="8" t="n">
        <x:f>F10-F11</x:f>
        <x:v>-25000</x:v>
      </x:c>
      <x:c r="G12" s="8" t="n">
        <x:f>G10-G11</x:f>
        <x:v>-25000</x:v>
      </x:c>
      <x:c r="H12" s="8" t="n">
        <x:f>H10-H11</x:f>
        <x:v>-25000</x:v>
      </x:c>
      <x:c r="I12" s="8" t="n">
        <x:f>I10-I11</x:f>
        <x:v>-25000</x:v>
      </x:c>
      <x:c r="J12" s="8" t="n">
        <x:f>J10-J11</x:f>
        <x:v>-25000</x:v>
      </x:c>
      <x:c r="K12" s="8" t="n">
        <x:f>K10-K11</x:f>
        <x:v>-25000</x:v>
      </x:c>
      <x:c r="L12" s="8" t="n">
        <x:f>L10-L11</x:f>
        <x:v>-25000</x:v>
      </x:c>
      <x:c r="M12" s="8" t="n">
        <x:f>M10-M11</x:f>
        <x:v>-25000</x:v>
      </x:c>
      <x:c r="N12" s="8" t="n">
        <x:f>N10-N11</x:f>
        <x:v>-25000</x:v>
      </x:c>
    </x:row>
    <x:row r="13" ht="24" customHeight="1">
      <x:c r="A13" s="1" t="str">
        <x:v>Closing cash</x:v>
      </x:c>
      <x:c r="B13" s="8" t="n">
        <x:f>B9+B12</x:f>
        <x:v>65000</x:v>
      </x:c>
      <x:c r="C13" s="8" t="n">
        <x:f>C9+C12</x:f>
        <x:v>70000</x:v>
      </x:c>
      <x:c r="D13" s="8" t="n">
        <x:f>D9+D12</x:f>
        <x:v>45000</x:v>
      </x:c>
      <x:c r="E13" s="8" t="n">
        <x:f>E9+E12</x:f>
        <x:v>20000</x:v>
      </x:c>
      <x:c r="F13" s="8" t="n">
        <x:f>F9+F12</x:f>
        <x:v>-5000</x:v>
      </x:c>
      <x:c r="G13" s="8" t="n">
        <x:f>G9+G12</x:f>
        <x:v>-30000</x:v>
      </x:c>
      <x:c r="H13" s="8" t="n">
        <x:f>H9+H12</x:f>
        <x:v>-55000</x:v>
      </x:c>
      <x:c r="I13" s="8" t="n">
        <x:f>I9+I12</x:f>
        <x:v>-80000</x:v>
      </x:c>
      <x:c r="J13" s="8" t="n">
        <x:f>J9+J12</x:f>
        <x:v>-105000</x:v>
      </x:c>
      <x:c r="K13" s="8" t="n">
        <x:f>K9+K12</x:f>
        <x:v>-130000</x:v>
      </x:c>
      <x:c r="L13" s="8" t="n">
        <x:f>L9+L12</x:f>
        <x:v>-155000</x:v>
      </x:c>
      <x:c r="M13" s="8" t="n">
        <x:f>M9+M12</x:f>
        <x:v>-180000</x:v>
      </x:c>
      <x:c r="N13" s="8" t="n">
        <x:f>N9+N12</x:f>
        <x:v>-205000</x:v>
      </x:c>
    </x:row>
    <x:row r="14" ht="24" customHeight="1">
      <x:c r="A14" s="1" t="str">
        <x:v>Gap below minimum</x:v>
      </x:c>
      <x:c r="B14" s="8" t="n">
        <x:f>MAX(0,'Base'!$B$5-B13)</x:f>
        <x:v>15000</x:v>
      </x:c>
      <x:c r="C14" s="8" t="n">
        <x:f>MAX(0,'Base'!$B$5-C13)</x:f>
        <x:v>10000</x:v>
      </x:c>
      <x:c r="D14" s="8" t="n">
        <x:f>MAX(0,'Base'!$B$5-D13)</x:f>
        <x:v>35000</x:v>
      </x:c>
      <x:c r="E14" s="8" t="n">
        <x:f>MAX(0,'Base'!$B$5-E13)</x:f>
        <x:v>60000</x:v>
      </x:c>
      <x:c r="F14" s="8" t="n">
        <x:f>MAX(0,'Base'!$B$5-F13)</x:f>
        <x:v>85000</x:v>
      </x:c>
      <x:c r="G14" s="8" t="n">
        <x:f>MAX(0,'Base'!$B$5-G13)</x:f>
        <x:v>110000</x:v>
      </x:c>
      <x:c r="H14" s="8" t="n">
        <x:f>MAX(0,'Base'!$B$5-H13)</x:f>
        <x:v>135000</x:v>
      </x:c>
      <x:c r="I14" s="8" t="n">
        <x:f>MAX(0,'Base'!$B$5-I13)</x:f>
        <x:v>160000</x:v>
      </x:c>
      <x:c r="J14" s="8" t="n">
        <x:f>MAX(0,'Base'!$B$5-J13)</x:f>
        <x:v>185000</x:v>
      </x:c>
      <x:c r="K14" s="8" t="n">
        <x:f>MAX(0,'Base'!$B$5-K13)</x:f>
        <x:v>210000</x:v>
      </x:c>
      <x:c r="L14" s="8" t="n">
        <x:f>MAX(0,'Base'!$B$5-L13)</x:f>
        <x:v>235000</x:v>
      </x:c>
      <x:c r="M14" s="8" t="n">
        <x:f>MAX(0,'Base'!$B$5-M13)</x:f>
        <x:v>260000</x:v>
      </x:c>
      <x:c r="N14" s="8" t="n">
        <x:f>MAX(0,'Base'!$B$5-N13)</x:f>
        <x:v>285000</x:v>
      </x:c>
    </x:row>
    <x:row r="15" ht="24" customHeight="1">
      <x:c r="A15" s="1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</x:row>
    <x:row r="16" ht="24" customHeight="1">
      <x:c r="A16" s="1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</x:row>
    <x:row r="17" ht="24" customHeight="1">
      <x:c r="A17" s="1" t="str">
        <x:v>Receipts reconciliation</x:v>
      </x:c>
      <x:c r="B17" s="8" t="n">
        <x:f>SUM(B10:N10)-SUM('Base'!B9:N10)</x:f>
        <x:v>0</x:v>
      </x:c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</x:row>
    <x:row r="18" ht="24" customHeight="1">
      <x:c r="A18" s="1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</x:row>
    <x:row r="19" ht="24" customHeight="1">
      <x:c r="A19" s="1" t="str">
        <x:v>Check: the delayed receipt cannot exceed the receipts in its original week. Use a separate scenario for nonpayment.</x:v>
      </x:c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</x:row>
    <x:row r="20" ht="24" customHeight="1">
      <x:c r="A20" s="1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dataValidations count="1">
    <x:dataValidation type="whole" operator="between" sqref="B5:B6">
      <x:formula1>1</x:formula1>
      <x:formula2>13</x:formula2>
    </x:dataValidation>
  </x:dataValidations>
  <x:pageMargins left="0.7" right="0.7" top="0.75" bottom="0.75" header="0.3" footer="0.3"/>
</x:worksheet>
</file>